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ick/Desktop/"/>
    </mc:Choice>
  </mc:AlternateContent>
  <xr:revisionPtr revIDLastSave="0" documentId="8_{7FCFB9D3-1F9B-CE42-95F2-4BA53A953FDB}" xr6:coauthVersionLast="36" xr6:coauthVersionMax="36" xr10:uidLastSave="{00000000-0000-0000-0000-000000000000}"/>
  <bookViews>
    <workbookView xWindow="0" yWindow="460" windowWidth="23940" windowHeight="172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ID" localSheetId="0" hidden="1">"8e55e461-5399-4498-bdd1-edc579947f39"</definedName>
    <definedName name="ID" localSheetId="1" hidden="1">"4178e38d-58e6-4473-b411-3fcf9f672c1a"</definedName>
    <definedName name="ID" localSheetId="2" hidden="1">"fb2d4e65-1707-4002-b6e6-eae85e00552f"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2" i="1" l="1"/>
  <c r="J43" i="1"/>
  <c r="J44" i="1"/>
  <c r="J45" i="1"/>
  <c r="J46" i="1"/>
  <c r="J47" i="1"/>
  <c r="J48" i="1"/>
  <c r="J49" i="1"/>
  <c r="J41" i="1"/>
  <c r="D43" i="1" l="1"/>
  <c r="D47" i="1"/>
  <c r="D48" i="1"/>
  <c r="D49" i="1"/>
  <c r="D46" i="1"/>
  <c r="D45" i="1"/>
  <c r="D44" i="1"/>
  <c r="P33" i="1" l="1"/>
  <c r="P32" i="1"/>
  <c r="P31" i="1"/>
  <c r="O34" i="1"/>
  <c r="P30" i="1"/>
  <c r="P29" i="1"/>
  <c r="T25" i="1"/>
  <c r="O25" i="1"/>
  <c r="P25" i="1"/>
  <c r="P34" i="1" l="1"/>
  <c r="U24" i="1"/>
  <c r="U23" i="1"/>
  <c r="U22" i="1"/>
  <c r="U21" i="1"/>
  <c r="U20" i="1"/>
  <c r="U25" i="1" l="1"/>
  <c r="T34" i="1"/>
  <c r="U33" i="1"/>
  <c r="U32" i="1"/>
  <c r="U31" i="1"/>
  <c r="U30" i="1"/>
  <c r="U29" i="1"/>
  <c r="U34" i="1" l="1"/>
  <c r="K46" i="1"/>
  <c r="K45" i="1"/>
  <c r="K40" i="1"/>
  <c r="K35" i="1"/>
  <c r="K30" i="1"/>
  <c r="K20" i="1"/>
  <c r="T41" i="1" s="1"/>
  <c r="L46" i="1"/>
  <c r="L45" i="1"/>
  <c r="L40" i="1"/>
  <c r="L35" i="1"/>
  <c r="L30" i="1"/>
  <c r="L20" i="1"/>
  <c r="S41" i="1" s="1"/>
  <c r="S45" i="1" l="1"/>
  <c r="N45" i="1"/>
  <c r="Q45" i="1"/>
  <c r="V45" i="1"/>
  <c r="W45" i="1"/>
  <c r="O45" i="1"/>
  <c r="T45" i="1"/>
  <c r="P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Serena P Bethell</author>
  </authors>
  <commentList>
    <comment ref="H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Serena P Bethell:</t>
        </r>
        <r>
          <rPr>
            <sz val="9"/>
            <color indexed="81"/>
            <rFont val="Tahoma"/>
            <family val="2"/>
          </rPr>
          <t xml:space="preserve">
Published May 2021</t>
        </r>
      </text>
    </comment>
  </commentList>
</comments>
</file>

<file path=xl/sharedStrings.xml><?xml version="1.0" encoding="utf-8"?>
<sst xmlns="http://schemas.openxmlformats.org/spreadsheetml/2006/main" count="46" uniqueCount="28">
  <si>
    <t>Year</t>
  </si>
  <si>
    <t xml:space="preserve">GFS-5.1 </t>
  </si>
  <si>
    <t>Quarterly Statistical Digest Tables:</t>
  </si>
  <si>
    <t>Revenue
$millions</t>
  </si>
  <si>
    <t>Expenditure
$ millions</t>
  </si>
  <si>
    <t>Deficit
$ millions</t>
  </si>
  <si>
    <t>National Debt
$ millions</t>
  </si>
  <si>
    <t>PD-6.1</t>
  </si>
  <si>
    <t>GFS-5.2</t>
  </si>
  <si>
    <t>VAT Revenue
$ millions</t>
  </si>
  <si>
    <t>1974 - 1990 Courtesy, Alvin Rabushka, The Monetary History of The Bahamas</t>
  </si>
  <si>
    <t>Nat Debt</t>
  </si>
  <si>
    <t>Deficits</t>
  </si>
  <si>
    <t>Total PLP</t>
  </si>
  <si>
    <t>Total FNM</t>
  </si>
  <si>
    <t>Debt</t>
  </si>
  <si>
    <t>Debt 1974-2017</t>
  </si>
  <si>
    <t>Deficit 1974-2017</t>
  </si>
  <si>
    <t>HAI</t>
  </si>
  <si>
    <t>PGC</t>
  </si>
  <si>
    <t>LOP</t>
  </si>
  <si>
    <t>Deficit</t>
  </si>
  <si>
    <t>GDP</t>
  </si>
  <si>
    <t>Debt as % of GDP</t>
  </si>
  <si>
    <t>real GDP published May 2021</t>
  </si>
  <si>
    <t>The Public Finances of the Bahamas 1991-2020</t>
  </si>
  <si>
    <t>Nominal GDP</t>
  </si>
  <si>
    <t>1991 - 2020 Courtesy, The Central Bank of The Bahamas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</si>
</sst>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_);\(0.00\)"/>
    <numFmt numFmtId="169" formatCode="_-* #,##0.0_-;\-* #,##0.0_-;_-* &quot;-&quot;??_-;_-@_-"/>
    <numFmt numFmtId="170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Fill="0" applyBorder="0">
      <alignment horizontal="left"/>
    </xf>
    <xf numFmtId="9" fontId="1" fillId="0" borderId="0" applyFont="0" applyFill="0" applyBorder="0" applyAlignment="0" applyProtection="0"/>
  </cellStyleXfs>
  <cellXfs count="55">
    <xf numFmtId="0" fontId="0" fillId="0" borderId="0" xfId="0"/>
    <xf numFmtId="165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3" fontId="0" fillId="0" borderId="0" xfId="1" applyFont="1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 wrapText="1"/>
    </xf>
    <xf numFmtId="166" fontId="0" fillId="0" borderId="0" xfId="1" applyNumberFormat="1" applyFont="1" applyAlignment="1">
      <alignment horizontal="center"/>
    </xf>
    <xf numFmtId="166" fontId="0" fillId="0" borderId="0" xfId="1" applyNumberFormat="1" applyFont="1" applyBorder="1" applyAlignment="1">
      <alignment wrapText="1"/>
    </xf>
    <xf numFmtId="166" fontId="0" fillId="0" borderId="0" xfId="1" applyNumberFormat="1" applyFont="1" applyFill="1" applyAlignment="1"/>
    <xf numFmtId="166" fontId="0" fillId="0" borderId="0" xfId="1" applyNumberFormat="1" applyFont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1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wrapText="1"/>
    </xf>
    <xf numFmtId="167" fontId="0" fillId="0" borderId="0" xfId="0" applyNumberFormat="1" applyBorder="1" applyAlignment="1">
      <alignment horizontal="right" wrapText="1"/>
    </xf>
    <xf numFmtId="168" fontId="0" fillId="0" borderId="0" xfId="0" applyNumberFormat="1" applyBorder="1" applyAlignment="1">
      <alignment horizontal="right" wrapText="1"/>
    </xf>
    <xf numFmtId="167" fontId="0" fillId="0" borderId="0" xfId="0" applyNumberFormat="1"/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8" fontId="0" fillId="0" borderId="0" xfId="0" applyNumberFormat="1"/>
    <xf numFmtId="168" fontId="0" fillId="2" borderId="0" xfId="0" applyNumberFormat="1" applyFill="1"/>
    <xf numFmtId="167" fontId="0" fillId="2" borderId="0" xfId="0" applyNumberFormat="1" applyFill="1"/>
    <xf numFmtId="166" fontId="0" fillId="0" borderId="0" xfId="0" applyNumberFormat="1"/>
    <xf numFmtId="43" fontId="0" fillId="0" borderId="0" xfId="0" applyNumberFormat="1"/>
    <xf numFmtId="43" fontId="0" fillId="3" borderId="0" xfId="0" applyNumberFormat="1" applyFill="1"/>
    <xf numFmtId="168" fontId="0" fillId="0" borderId="0" xfId="0" applyNumberFormat="1" applyFill="1"/>
    <xf numFmtId="167" fontId="0" fillId="0" borderId="0" xfId="0" applyNumberFormat="1" applyFill="1"/>
    <xf numFmtId="43" fontId="0" fillId="0" borderId="0" xfId="0" applyNumberFormat="1" applyFill="1"/>
    <xf numFmtId="0" fontId="0" fillId="0" borderId="0" xfId="0" applyFill="1"/>
    <xf numFmtId="43" fontId="0" fillId="2" borderId="0" xfId="0" applyNumberFormat="1" applyFill="1"/>
    <xf numFmtId="166" fontId="0" fillId="3" borderId="0" xfId="0" applyNumberFormat="1" applyFill="1"/>
    <xf numFmtId="0" fontId="0" fillId="0" borderId="4" xfId="0" applyBorder="1" applyAlignment="1">
      <alignment horizontal="center" wrapText="1"/>
    </xf>
    <xf numFmtId="167" fontId="0" fillId="0" borderId="0" xfId="1" applyNumberFormat="1" applyFont="1" applyBorder="1" applyAlignment="1">
      <alignment horizontal="center" wrapText="1"/>
    </xf>
    <xf numFmtId="166" fontId="0" fillId="4" borderId="0" xfId="1" applyNumberFormat="1" applyFont="1" applyFill="1" applyBorder="1" applyAlignment="1">
      <alignment horizontal="center" wrapText="1"/>
    </xf>
    <xf numFmtId="166" fontId="0" fillId="0" borderId="0" xfId="1" applyNumberFormat="1" applyFont="1" applyFill="1" applyBorder="1" applyAlignment="1">
      <alignment horizontal="center" wrapText="1"/>
    </xf>
    <xf numFmtId="166" fontId="6" fillId="0" borderId="0" xfId="1" applyNumberFormat="1" applyFont="1" applyAlignment="1"/>
    <xf numFmtId="166" fontId="5" fillId="0" borderId="0" xfId="1" applyNumberFormat="1" applyFont="1" applyAlignment="1"/>
    <xf numFmtId="166" fontId="5" fillId="0" borderId="0" xfId="1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66" fontId="5" fillId="2" borderId="0" xfId="1" applyNumberFormat="1" applyFont="1" applyFill="1" applyAlignment="1">
      <alignment horizontal="center"/>
    </xf>
    <xf numFmtId="169" fontId="5" fillId="2" borderId="0" xfId="1" applyNumberFormat="1" applyFont="1" applyFill="1" applyAlignment="1">
      <alignment horizontal="center"/>
    </xf>
    <xf numFmtId="166" fontId="5" fillId="2" borderId="0" xfId="1" applyNumberFormat="1" applyFont="1" applyFill="1" applyBorder="1" applyAlignment="1">
      <alignment horizontal="center" wrapText="1"/>
    </xf>
    <xf numFmtId="170" fontId="5" fillId="2" borderId="0" xfId="3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4">
    <cellStyle name="Comma" xfId="1" builtinId="3"/>
    <cellStyle name="heading" xfId="2" xr:uid="{00000000-0005-0000-0000-000001000000}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8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ColWidth="8.83203125" defaultRowHeight="15" x14ac:dyDescent="0.2"/>
  <cols>
    <col min="2" max="2" width="14.33203125" bestFit="1" customWidth="1"/>
    <col min="3" max="4" width="16.83203125" bestFit="1" customWidth="1"/>
    <col min="5" max="5" width="13.33203125" bestFit="1" customWidth="1"/>
    <col min="6" max="6" width="4.1640625" style="20" customWidth="1"/>
    <col min="7" max="8" width="13.33203125" customWidth="1"/>
    <col min="9" max="9" width="18" customWidth="1"/>
    <col min="10" max="10" width="13.33203125" customWidth="1"/>
    <col min="11" max="11" width="10.33203125" bestFit="1" customWidth="1"/>
    <col min="12" max="12" width="10.1640625" bestFit="1" customWidth="1"/>
    <col min="14" max="15" width="9.1640625" bestFit="1" customWidth="1"/>
    <col min="16" max="17" width="9.6640625" bestFit="1" customWidth="1"/>
    <col min="18" max="18" width="3.33203125" customWidth="1"/>
    <col min="19" max="19" width="9.1640625" bestFit="1" customWidth="1"/>
    <col min="20" max="21" width="9.6640625" bestFit="1" customWidth="1"/>
    <col min="22" max="22" width="9.1640625" bestFit="1" customWidth="1"/>
    <col min="23" max="23" width="9.6640625" bestFit="1" customWidth="1"/>
  </cols>
  <sheetData>
    <row r="1" spans="1:12" x14ac:dyDescent="0.2">
      <c r="A1" s="54" t="s">
        <v>25</v>
      </c>
      <c r="B1" s="54"/>
      <c r="C1" s="54"/>
      <c r="D1" s="54"/>
      <c r="E1" s="54"/>
      <c r="F1" s="17"/>
      <c r="G1" s="17"/>
      <c r="H1" s="17"/>
      <c r="I1" s="17"/>
      <c r="J1" s="17"/>
    </row>
    <row r="2" spans="1:12" ht="32" x14ac:dyDescent="0.2">
      <c r="A2" s="2" t="s">
        <v>0</v>
      </c>
      <c r="B2" s="3" t="s">
        <v>3</v>
      </c>
      <c r="C2" s="3" t="s">
        <v>4</v>
      </c>
      <c r="D2" s="3" t="s">
        <v>5</v>
      </c>
      <c r="E2" s="3" t="s">
        <v>6</v>
      </c>
      <c r="F2" s="18"/>
      <c r="G2" s="3" t="s">
        <v>9</v>
      </c>
      <c r="H2" s="48" t="s">
        <v>26</v>
      </c>
      <c r="I2" s="40" t="s">
        <v>22</v>
      </c>
      <c r="J2" s="53" t="s">
        <v>23</v>
      </c>
      <c r="K2" s="27" t="s">
        <v>12</v>
      </c>
      <c r="L2" s="26" t="s">
        <v>11</v>
      </c>
    </row>
    <row r="3" spans="1:12" x14ac:dyDescent="0.2">
      <c r="A3" s="21">
        <v>1974</v>
      </c>
      <c r="B3" s="22">
        <v>115.4</v>
      </c>
      <c r="C3" s="22">
        <v>155.1</v>
      </c>
      <c r="D3" s="24">
        <v>-39.700000000000003</v>
      </c>
      <c r="E3" s="23">
        <v>108.227</v>
      </c>
      <c r="F3" s="23"/>
      <c r="G3" s="22"/>
      <c r="H3" s="22"/>
      <c r="I3" s="23"/>
      <c r="J3" s="23"/>
      <c r="K3" s="28"/>
      <c r="L3" s="25"/>
    </row>
    <row r="4" spans="1:12" x14ac:dyDescent="0.2">
      <c r="A4" s="21">
        <v>1975</v>
      </c>
      <c r="B4" s="22">
        <v>120.7</v>
      </c>
      <c r="C4" s="22">
        <v>134.80000000000001</v>
      </c>
      <c r="D4" s="24">
        <v>-14.1</v>
      </c>
      <c r="E4" s="22">
        <v>149.47499999999999</v>
      </c>
      <c r="F4" s="23"/>
      <c r="G4" s="22"/>
      <c r="H4" s="22"/>
      <c r="I4" s="23"/>
      <c r="J4" s="23"/>
      <c r="K4" s="28"/>
      <c r="L4" s="25"/>
    </row>
    <row r="5" spans="1:12" x14ac:dyDescent="0.2">
      <c r="A5" s="21">
        <v>1976</v>
      </c>
      <c r="B5" s="22">
        <v>137.4</v>
      </c>
      <c r="C5" s="22">
        <v>159.80000000000001</v>
      </c>
      <c r="D5" s="24">
        <v>-22.5</v>
      </c>
      <c r="E5" s="22">
        <v>172.48</v>
      </c>
      <c r="F5" s="23"/>
      <c r="G5" s="22"/>
      <c r="H5" s="22"/>
      <c r="I5" s="23"/>
      <c r="J5" s="23"/>
      <c r="K5" s="28"/>
      <c r="L5" s="25"/>
    </row>
    <row r="6" spans="1:12" x14ac:dyDescent="0.2">
      <c r="A6" s="21">
        <v>1977</v>
      </c>
      <c r="B6" s="22">
        <v>139.69999999999999</v>
      </c>
      <c r="C6" s="23">
        <v>169</v>
      </c>
      <c r="D6" s="24">
        <v>-29.3</v>
      </c>
      <c r="E6" s="22">
        <v>218.74299999999999</v>
      </c>
      <c r="F6" s="23"/>
      <c r="G6" s="22"/>
      <c r="H6" s="22"/>
      <c r="I6" s="23"/>
      <c r="J6" s="23"/>
      <c r="K6" s="28"/>
      <c r="L6" s="25"/>
    </row>
    <row r="7" spans="1:12" x14ac:dyDescent="0.2">
      <c r="A7" s="21">
        <v>1978</v>
      </c>
      <c r="B7" s="22">
        <v>166.3</v>
      </c>
      <c r="C7" s="22">
        <v>202.2</v>
      </c>
      <c r="D7" s="24">
        <v>-35.9</v>
      </c>
      <c r="E7" s="23">
        <v>232.98699999999999</v>
      </c>
      <c r="F7" s="23"/>
      <c r="G7" s="22"/>
      <c r="H7" s="22"/>
      <c r="I7" s="23"/>
      <c r="J7" s="23"/>
      <c r="K7" s="28"/>
      <c r="L7" s="25"/>
    </row>
    <row r="8" spans="1:12" x14ac:dyDescent="0.2">
      <c r="A8" s="21">
        <v>1979</v>
      </c>
      <c r="B8" s="22">
        <v>202.1</v>
      </c>
      <c r="C8" s="22">
        <v>210.3</v>
      </c>
      <c r="D8" s="24">
        <v>-8.1999999999999993</v>
      </c>
      <c r="E8" s="22">
        <v>275.24200000000002</v>
      </c>
      <c r="F8" s="23"/>
      <c r="G8" s="22"/>
      <c r="H8" s="22"/>
      <c r="I8" s="23"/>
      <c r="J8" s="23"/>
      <c r="K8" s="28"/>
      <c r="L8" s="25"/>
    </row>
    <row r="9" spans="1:12" x14ac:dyDescent="0.2">
      <c r="A9" s="21">
        <v>1980</v>
      </c>
      <c r="B9" s="22">
        <v>244.1</v>
      </c>
      <c r="C9" s="22">
        <v>251.9</v>
      </c>
      <c r="D9" s="24">
        <v>-7.8</v>
      </c>
      <c r="E9" s="22">
        <v>301.84399999999999</v>
      </c>
      <c r="F9" s="23"/>
      <c r="G9" s="22"/>
      <c r="H9" s="22"/>
      <c r="I9" s="23"/>
      <c r="J9" s="23"/>
      <c r="K9" s="28"/>
      <c r="L9" s="25"/>
    </row>
    <row r="10" spans="1:12" x14ac:dyDescent="0.2">
      <c r="A10" s="21">
        <v>1981</v>
      </c>
      <c r="B10" s="22">
        <v>282.2</v>
      </c>
      <c r="C10" s="22">
        <v>344.4</v>
      </c>
      <c r="D10" s="24">
        <v>-62.2</v>
      </c>
      <c r="E10" s="22">
        <v>359.80700000000002</v>
      </c>
      <c r="F10" s="23"/>
      <c r="G10" s="22"/>
      <c r="H10" s="22"/>
      <c r="I10" s="23"/>
      <c r="J10" s="23"/>
      <c r="K10" s="28"/>
      <c r="L10" s="25"/>
    </row>
    <row r="11" spans="1:12" x14ac:dyDescent="0.2">
      <c r="A11" s="21">
        <v>1982</v>
      </c>
      <c r="B11" s="22">
        <v>273.5</v>
      </c>
      <c r="C11" s="22">
        <v>361.7</v>
      </c>
      <c r="D11" s="24">
        <v>-88.2</v>
      </c>
      <c r="E11" s="22">
        <v>443.678</v>
      </c>
      <c r="F11" s="23"/>
      <c r="G11" s="22"/>
      <c r="H11" s="22"/>
      <c r="I11" s="23"/>
      <c r="J11" s="23"/>
      <c r="K11" s="28"/>
      <c r="L11" s="25"/>
    </row>
    <row r="12" spans="1:12" x14ac:dyDescent="0.2">
      <c r="A12" s="21">
        <v>1983</v>
      </c>
      <c r="B12" s="22">
        <v>298.2</v>
      </c>
      <c r="C12" s="22">
        <v>366.6</v>
      </c>
      <c r="D12" s="24">
        <v>-68.400000000000006</v>
      </c>
      <c r="E12" s="22">
        <v>505.27300000000002</v>
      </c>
      <c r="F12" s="23"/>
      <c r="G12" s="22"/>
      <c r="H12" s="22"/>
      <c r="I12" s="23"/>
      <c r="J12" s="23"/>
      <c r="K12" s="28"/>
      <c r="L12" s="25"/>
    </row>
    <row r="13" spans="1:12" x14ac:dyDescent="0.2">
      <c r="A13" s="21">
        <v>1984</v>
      </c>
      <c r="B13" s="22">
        <v>333.4</v>
      </c>
      <c r="C13" s="23">
        <v>350</v>
      </c>
      <c r="D13" s="24">
        <v>-16.600000000000001</v>
      </c>
      <c r="E13" s="22">
        <v>512.70799999999997</v>
      </c>
      <c r="F13" s="23"/>
      <c r="G13" s="22"/>
      <c r="H13" s="22"/>
      <c r="I13" s="23"/>
      <c r="J13" s="23"/>
      <c r="K13" s="28"/>
      <c r="L13" s="25"/>
    </row>
    <row r="14" spans="1:12" x14ac:dyDescent="0.2">
      <c r="A14" s="21">
        <v>1985</v>
      </c>
      <c r="B14" s="22">
        <v>376.8</v>
      </c>
      <c r="C14" s="22">
        <v>405.2</v>
      </c>
      <c r="D14" s="24">
        <v>-28.4</v>
      </c>
      <c r="E14" s="22">
        <v>547.16300000000001</v>
      </c>
      <c r="F14" s="23"/>
      <c r="G14" s="22"/>
      <c r="H14" s="22"/>
      <c r="I14" s="23"/>
      <c r="J14" s="23"/>
      <c r="K14" s="28"/>
      <c r="L14" s="25"/>
    </row>
    <row r="15" spans="1:12" x14ac:dyDescent="0.2">
      <c r="A15" s="21">
        <v>1986</v>
      </c>
      <c r="B15" s="22">
        <v>398.9</v>
      </c>
      <c r="C15" s="22">
        <v>411.1</v>
      </c>
      <c r="D15" s="24">
        <v>-12.2</v>
      </c>
      <c r="E15" s="22">
        <v>612.93499999999995</v>
      </c>
      <c r="F15" s="23"/>
      <c r="G15" s="22"/>
      <c r="H15" s="22"/>
      <c r="I15" s="23"/>
      <c r="J15" s="23"/>
      <c r="K15" s="28"/>
      <c r="L15" s="25"/>
    </row>
    <row r="16" spans="1:12" x14ac:dyDescent="0.2">
      <c r="A16" s="21">
        <v>1987</v>
      </c>
      <c r="B16" s="22">
        <v>436.1</v>
      </c>
      <c r="C16" s="22">
        <v>457.4</v>
      </c>
      <c r="D16" s="24">
        <v>-21.2</v>
      </c>
      <c r="E16" s="22">
        <v>610.00900000000001</v>
      </c>
      <c r="F16" s="23"/>
      <c r="G16" s="22"/>
      <c r="H16" s="22"/>
      <c r="I16" s="23"/>
      <c r="J16" s="23"/>
      <c r="K16" s="28"/>
      <c r="L16" s="25"/>
    </row>
    <row r="17" spans="1:25" x14ac:dyDescent="0.2">
      <c r="A17" s="21">
        <v>1988</v>
      </c>
      <c r="B17" s="22">
        <v>432.6</v>
      </c>
      <c r="C17" s="23">
        <v>519</v>
      </c>
      <c r="D17" s="24">
        <v>-86.4</v>
      </c>
      <c r="E17" s="22">
        <v>667.03399999999999</v>
      </c>
      <c r="F17" s="23"/>
      <c r="G17" s="22"/>
      <c r="H17" s="22"/>
      <c r="I17" s="23"/>
      <c r="J17" s="23"/>
      <c r="K17" s="28"/>
      <c r="L17" s="25"/>
    </row>
    <row r="18" spans="1:25" x14ac:dyDescent="0.2">
      <c r="A18" s="21">
        <v>1989</v>
      </c>
      <c r="B18" s="23">
        <v>448</v>
      </c>
      <c r="C18" s="22">
        <v>550.70000000000005</v>
      </c>
      <c r="D18" s="24">
        <v>-102.7</v>
      </c>
      <c r="E18" s="22">
        <v>793.97</v>
      </c>
      <c r="F18" s="23"/>
      <c r="G18" s="22"/>
      <c r="H18" s="22"/>
      <c r="I18" s="23"/>
      <c r="J18" s="23"/>
      <c r="K18" s="28"/>
      <c r="L18" s="25"/>
    </row>
    <row r="19" spans="1:25" x14ac:dyDescent="0.2">
      <c r="A19" s="21">
        <v>1990</v>
      </c>
      <c r="B19" s="22">
        <v>497.8</v>
      </c>
      <c r="C19" s="22">
        <v>569.70000000000005</v>
      </c>
      <c r="D19" s="24">
        <v>-71.900000000000006</v>
      </c>
      <c r="E19" s="22">
        <v>924.43499999999995</v>
      </c>
      <c r="F19" s="23"/>
      <c r="G19" s="22"/>
      <c r="H19" s="22"/>
      <c r="I19" s="23"/>
      <c r="J19" s="23"/>
      <c r="K19" s="28"/>
      <c r="L19" s="25"/>
      <c r="N19" t="s">
        <v>18</v>
      </c>
      <c r="O19" t="s">
        <v>21</v>
      </c>
      <c r="P19" t="s">
        <v>15</v>
      </c>
      <c r="S19" t="s">
        <v>18</v>
      </c>
      <c r="T19" t="s">
        <v>21</v>
      </c>
      <c r="U19" t="s">
        <v>15</v>
      </c>
    </row>
    <row r="20" spans="1:25" x14ac:dyDescent="0.2">
      <c r="A20" s="8">
        <v>1991</v>
      </c>
      <c r="B20" s="14">
        <v>490.41300000000001</v>
      </c>
      <c r="C20" s="14">
        <v>604.09</v>
      </c>
      <c r="D20" s="12">
        <v>-113.67700000000001</v>
      </c>
      <c r="E20" s="12">
        <v>1174.23</v>
      </c>
      <c r="F20" s="23"/>
      <c r="G20" s="7">
        <v>0</v>
      </c>
      <c r="H20" s="7"/>
      <c r="I20" s="41"/>
      <c r="J20" s="41"/>
      <c r="K20" s="29">
        <f>D20+D19+D18+D17+D16+D15+D14+D13+D12+D11+D10+D9+D8+D7+D6+D5+D4+D3</f>
        <v>-829.37700000000007</v>
      </c>
      <c r="L20" s="30">
        <f>E20-E3</f>
        <v>1066.0029999999999</v>
      </c>
      <c r="N20">
        <v>2007</v>
      </c>
      <c r="O20">
        <v>-222.1</v>
      </c>
      <c r="P20" s="32">
        <v>188.05799999999999</v>
      </c>
      <c r="S20">
        <v>2007</v>
      </c>
      <c r="T20">
        <v>-222.1</v>
      </c>
      <c r="U20" s="32">
        <f>E36-E35</f>
        <v>188.10199999999986</v>
      </c>
      <c r="X20" s="10"/>
      <c r="Y20" s="10"/>
    </row>
    <row r="21" spans="1:25" x14ac:dyDescent="0.2">
      <c r="A21" s="8">
        <v>1992</v>
      </c>
      <c r="B21" s="14">
        <v>534.61500000000001</v>
      </c>
      <c r="C21" s="14">
        <v>622.67700000000002</v>
      </c>
      <c r="D21" s="12">
        <v>-88.061999999999998</v>
      </c>
      <c r="E21" s="12">
        <v>1294.049</v>
      </c>
      <c r="F21" s="23"/>
      <c r="G21" s="7">
        <v>0</v>
      </c>
      <c r="H21" s="7"/>
      <c r="I21" s="41"/>
      <c r="J21" s="41"/>
      <c r="K21" s="34"/>
      <c r="L21" s="35"/>
      <c r="N21">
        <v>2008</v>
      </c>
      <c r="O21">
        <v>-186.6</v>
      </c>
      <c r="P21" s="32">
        <v>143.26800000000003</v>
      </c>
      <c r="S21">
        <v>2008</v>
      </c>
      <c r="T21">
        <v>-186.6</v>
      </c>
      <c r="U21" s="32">
        <f>E37-E36</f>
        <v>143.27199999999993</v>
      </c>
      <c r="X21" s="10"/>
      <c r="Y21" s="10"/>
    </row>
    <row r="22" spans="1:25" x14ac:dyDescent="0.2">
      <c r="A22" s="8">
        <v>1993</v>
      </c>
      <c r="B22" s="14">
        <v>536.80700000000002</v>
      </c>
      <c r="C22" s="14">
        <v>622.26700000000005</v>
      </c>
      <c r="D22" s="12">
        <v>-85.46</v>
      </c>
      <c r="E22" s="12">
        <v>1415.069</v>
      </c>
      <c r="F22" s="23"/>
      <c r="G22" s="7">
        <v>0</v>
      </c>
      <c r="H22" s="7"/>
      <c r="I22" s="41"/>
      <c r="J22" s="41"/>
      <c r="K22" s="31"/>
      <c r="L22" s="31"/>
      <c r="N22">
        <v>2009</v>
      </c>
      <c r="O22">
        <v>-403.3</v>
      </c>
      <c r="P22" s="32">
        <v>709.58045918000016</v>
      </c>
      <c r="S22">
        <v>2009</v>
      </c>
      <c r="T22">
        <v>-403.3</v>
      </c>
      <c r="U22" s="32">
        <f>E38-E37</f>
        <v>709.58945918000018</v>
      </c>
      <c r="X22" s="10"/>
      <c r="Y22" s="10"/>
    </row>
    <row r="23" spans="1:25" x14ac:dyDescent="0.2">
      <c r="A23" s="8">
        <v>1994</v>
      </c>
      <c r="B23" s="14">
        <v>618.23599999999999</v>
      </c>
      <c r="C23" s="14">
        <v>642.19600000000003</v>
      </c>
      <c r="D23" s="12">
        <v>-23.96</v>
      </c>
      <c r="E23" s="12">
        <v>1480.663</v>
      </c>
      <c r="F23" s="23"/>
      <c r="G23" s="7">
        <v>0</v>
      </c>
      <c r="H23" s="7"/>
      <c r="I23" s="41"/>
      <c r="J23" s="41"/>
      <c r="K23" s="32"/>
      <c r="L23" s="32"/>
      <c r="N23">
        <v>2010</v>
      </c>
      <c r="O23">
        <v>-376.7</v>
      </c>
      <c r="P23" s="32">
        <v>372.22384082000053</v>
      </c>
      <c r="S23">
        <v>2010</v>
      </c>
      <c r="T23">
        <v>-376.7</v>
      </c>
      <c r="U23" s="32">
        <f>E39-E38</f>
        <v>372.02384082000026</v>
      </c>
      <c r="X23" s="10"/>
      <c r="Y23" s="10"/>
    </row>
    <row r="24" spans="1:25" x14ac:dyDescent="0.2">
      <c r="A24" s="8">
        <v>1995</v>
      </c>
      <c r="B24" s="14">
        <v>656.89400000000001</v>
      </c>
      <c r="C24" s="14">
        <v>686.80499999999995</v>
      </c>
      <c r="D24" s="12">
        <v>-29.911000000000001</v>
      </c>
      <c r="E24" s="12">
        <v>1498.9169999999999</v>
      </c>
      <c r="F24" s="23"/>
      <c r="G24" s="7">
        <v>0</v>
      </c>
      <c r="H24" s="7"/>
      <c r="I24" s="41"/>
      <c r="J24" s="41"/>
      <c r="K24" s="32"/>
      <c r="L24" s="32"/>
      <c r="N24">
        <v>2011</v>
      </c>
      <c r="O24">
        <v>-319.5</v>
      </c>
      <c r="P24" s="32">
        <v>68.091699999999037</v>
      </c>
      <c r="S24">
        <v>2011</v>
      </c>
      <c r="T24">
        <v>-319.5</v>
      </c>
      <c r="U24" s="32">
        <f>E40-E39</f>
        <v>68.091699999999946</v>
      </c>
      <c r="X24" s="10"/>
      <c r="Y24" s="10"/>
    </row>
    <row r="25" spans="1:25" x14ac:dyDescent="0.2">
      <c r="A25" s="8">
        <v>1996</v>
      </c>
      <c r="B25" s="14">
        <v>686.41499999999996</v>
      </c>
      <c r="C25" s="14">
        <v>750.28099999999995</v>
      </c>
      <c r="D25" s="12">
        <v>-63.866</v>
      </c>
      <c r="E25" s="12">
        <v>1552.6189999999999</v>
      </c>
      <c r="F25" s="23"/>
      <c r="G25" s="7">
        <v>0</v>
      </c>
      <c r="H25" s="7"/>
      <c r="I25" s="41"/>
      <c r="J25" s="41"/>
      <c r="K25" s="32"/>
      <c r="L25" s="32"/>
      <c r="O25">
        <f>SUM(O20:O24)</f>
        <v>-1508.2</v>
      </c>
      <c r="P25" s="32">
        <f>SUM(P20:P24)</f>
        <v>1481.2219999999998</v>
      </c>
      <c r="T25">
        <f>SUM(T20:T24)</f>
        <v>-1508.2</v>
      </c>
      <c r="U25" s="32">
        <f>SUM(U20:U24)</f>
        <v>1481.0790000000002</v>
      </c>
      <c r="X25" s="10"/>
      <c r="Y25" s="10"/>
    </row>
    <row r="26" spans="1:25" x14ac:dyDescent="0.2">
      <c r="A26" s="8">
        <v>1997</v>
      </c>
      <c r="B26" s="14">
        <v>737.05700000000002</v>
      </c>
      <c r="C26" s="14">
        <v>875.55100000000004</v>
      </c>
      <c r="D26" s="12">
        <v>-138.494</v>
      </c>
      <c r="E26" s="12">
        <v>1712.902</v>
      </c>
      <c r="F26" s="23"/>
      <c r="G26" s="7">
        <v>0</v>
      </c>
      <c r="H26" s="7"/>
      <c r="I26" s="42">
        <v>6332.3570758007254</v>
      </c>
      <c r="J26" s="41"/>
      <c r="K26" s="32"/>
      <c r="L26" s="32"/>
      <c r="X26" s="10"/>
      <c r="Y26" s="10"/>
    </row>
    <row r="27" spans="1:25" x14ac:dyDescent="0.2">
      <c r="A27" s="8">
        <v>1998</v>
      </c>
      <c r="B27" s="14">
        <v>761.346</v>
      </c>
      <c r="C27" s="14">
        <v>841.82500000000005</v>
      </c>
      <c r="D27" s="12">
        <v>-80.478999999999999</v>
      </c>
      <c r="E27" s="12">
        <v>1802.134</v>
      </c>
      <c r="F27" s="23"/>
      <c r="G27" s="7">
        <v>0</v>
      </c>
      <c r="H27" s="7"/>
      <c r="I27" s="42">
        <v>6833.2206802788833</v>
      </c>
      <c r="J27" s="41"/>
      <c r="K27" s="32"/>
      <c r="L27" s="32"/>
      <c r="X27" s="10"/>
      <c r="Y27" s="10"/>
    </row>
    <row r="28" spans="1:25" x14ac:dyDescent="0.2">
      <c r="A28" s="8">
        <v>1999</v>
      </c>
      <c r="B28" s="14">
        <v>869.09900000000005</v>
      </c>
      <c r="C28" s="14">
        <v>920.45799999999997</v>
      </c>
      <c r="D28" s="12">
        <v>-51.359000000000002</v>
      </c>
      <c r="E28" s="12">
        <v>1905.9079999999999</v>
      </c>
      <c r="F28" s="23"/>
      <c r="G28" s="7">
        <v>0</v>
      </c>
      <c r="H28" s="7"/>
      <c r="I28" s="42">
        <v>7683.8735414018265</v>
      </c>
      <c r="J28" s="41"/>
      <c r="K28" s="32"/>
      <c r="L28" s="32"/>
      <c r="N28" t="s">
        <v>19</v>
      </c>
      <c r="O28" t="s">
        <v>21</v>
      </c>
      <c r="P28" t="s">
        <v>15</v>
      </c>
      <c r="S28" t="s">
        <v>19</v>
      </c>
      <c r="T28" t="s">
        <v>21</v>
      </c>
      <c r="U28" t="s">
        <v>15</v>
      </c>
      <c r="X28" s="10"/>
      <c r="Y28" s="10"/>
    </row>
    <row r="29" spans="1:25" x14ac:dyDescent="0.2">
      <c r="A29" s="8">
        <v>2000</v>
      </c>
      <c r="B29" s="14">
        <v>950.69600000000003</v>
      </c>
      <c r="C29" s="14">
        <v>958.45299999999997</v>
      </c>
      <c r="D29" s="12">
        <v>-7.7569999999999997</v>
      </c>
      <c r="E29" s="12">
        <v>1898.2139999999999</v>
      </c>
      <c r="F29" s="23"/>
      <c r="G29" s="7">
        <v>0</v>
      </c>
      <c r="H29" s="7"/>
      <c r="I29" s="42">
        <v>8076.4679650421522</v>
      </c>
      <c r="J29" s="41"/>
      <c r="K29" s="32"/>
      <c r="L29" s="32"/>
      <c r="N29">
        <v>2002</v>
      </c>
      <c r="O29">
        <v>-133.80000000000001</v>
      </c>
      <c r="P29" s="32">
        <f>E31-E30</f>
        <v>244.24199999999973</v>
      </c>
      <c r="S29">
        <v>2012</v>
      </c>
      <c r="T29">
        <v>-557.29999999999995</v>
      </c>
      <c r="U29" s="32">
        <f>E41-E40</f>
        <v>638.51739999999972</v>
      </c>
      <c r="X29" s="10"/>
      <c r="Y29" s="10"/>
    </row>
    <row r="30" spans="1:25" x14ac:dyDescent="0.2">
      <c r="A30" s="8">
        <v>2001</v>
      </c>
      <c r="B30" s="14">
        <v>920.26900000000001</v>
      </c>
      <c r="C30" s="14">
        <v>1015.149</v>
      </c>
      <c r="D30" s="12">
        <v>-94.88</v>
      </c>
      <c r="E30" s="12">
        <v>1980.0360000000001</v>
      </c>
      <c r="F30" s="23"/>
      <c r="G30" s="7">
        <v>0</v>
      </c>
      <c r="H30" s="7"/>
      <c r="I30" s="42">
        <v>8317.8325631903554</v>
      </c>
      <c r="J30" s="41"/>
      <c r="K30" s="33">
        <f>D30+D29+D28+D27+D26+D25+D24+D23+D22+D21</f>
        <v>-664.22800000000007</v>
      </c>
      <c r="L30" s="33">
        <f>E30-E20</f>
        <v>805.80600000000004</v>
      </c>
      <c r="N30">
        <v>2003</v>
      </c>
      <c r="O30">
        <v>-208.7</v>
      </c>
      <c r="P30" s="32">
        <f>E32-E31</f>
        <v>179.49600000000009</v>
      </c>
      <c r="S30">
        <v>2013</v>
      </c>
      <c r="T30">
        <v>-485.3</v>
      </c>
      <c r="U30" s="32">
        <f>E42-E41</f>
        <v>583.44760000000042</v>
      </c>
      <c r="X30" s="10"/>
      <c r="Y30" s="10"/>
    </row>
    <row r="31" spans="1:25" x14ac:dyDescent="0.2">
      <c r="A31" s="8">
        <v>2002</v>
      </c>
      <c r="B31" s="14">
        <v>888.92200000000003</v>
      </c>
      <c r="C31" s="14">
        <v>1022.7380000000001</v>
      </c>
      <c r="D31" s="12">
        <v>-133.816</v>
      </c>
      <c r="E31" s="12">
        <v>2224.2779999999998</v>
      </c>
      <c r="F31" s="23"/>
      <c r="G31" s="7">
        <v>0</v>
      </c>
      <c r="H31" s="7"/>
      <c r="I31" s="42">
        <v>8881.1638913063707</v>
      </c>
      <c r="J31" s="41"/>
      <c r="K31" s="36"/>
      <c r="L31" s="36"/>
      <c r="N31">
        <v>2004</v>
      </c>
      <c r="O31">
        <v>-197.1</v>
      </c>
      <c r="P31" s="32">
        <f>E33-E32</f>
        <v>136.68299999999999</v>
      </c>
      <c r="S31">
        <v>2014</v>
      </c>
      <c r="T31">
        <v>-531.1</v>
      </c>
      <c r="U31" s="32">
        <f>E43-E42</f>
        <v>694.32999999999993</v>
      </c>
      <c r="X31" s="10"/>
      <c r="Y31" s="10"/>
    </row>
    <row r="32" spans="1:25" x14ac:dyDescent="0.2">
      <c r="A32" s="6">
        <v>2003</v>
      </c>
      <c r="B32" s="15">
        <v>900.87599999999998</v>
      </c>
      <c r="C32" s="15">
        <v>1109.568</v>
      </c>
      <c r="D32" s="13">
        <v>-208.69200000000001</v>
      </c>
      <c r="E32" s="13">
        <v>2403.7739999999999</v>
      </c>
      <c r="F32" s="23"/>
      <c r="G32" s="7">
        <v>0</v>
      </c>
      <c r="H32" s="7"/>
      <c r="I32" s="42">
        <v>8870.0868547728223</v>
      </c>
      <c r="J32" s="41"/>
      <c r="N32">
        <v>2005</v>
      </c>
      <c r="O32">
        <v>-162.5</v>
      </c>
      <c r="P32" s="32">
        <f>E34-E33</f>
        <v>196.59900000000016</v>
      </c>
      <c r="S32">
        <v>2015</v>
      </c>
      <c r="T32">
        <v>-269.7</v>
      </c>
      <c r="U32" s="32">
        <f>E44-E43</f>
        <v>375.76400000000012</v>
      </c>
      <c r="X32" s="10"/>
      <c r="Y32" s="10"/>
    </row>
    <row r="33" spans="1:25" x14ac:dyDescent="0.2">
      <c r="A33" s="6">
        <v>2004</v>
      </c>
      <c r="B33" s="15">
        <v>960.178</v>
      </c>
      <c r="C33" s="15">
        <v>1157.2370000000001</v>
      </c>
      <c r="D33" s="13">
        <v>-197.059</v>
      </c>
      <c r="E33" s="13">
        <v>2540.4569999999999</v>
      </c>
      <c r="F33" s="23"/>
      <c r="G33" s="7">
        <v>0</v>
      </c>
      <c r="H33" s="7"/>
      <c r="I33" s="42">
        <v>9055.2865324015456</v>
      </c>
      <c r="J33" s="41"/>
      <c r="N33">
        <v>2006</v>
      </c>
      <c r="O33">
        <v>-95.3</v>
      </c>
      <c r="P33" s="32">
        <f>E35-E34</f>
        <v>150.33500000000004</v>
      </c>
      <c r="S33">
        <v>2016</v>
      </c>
      <c r="T33">
        <v>-661</v>
      </c>
      <c r="U33" s="32">
        <f>E45-E44</f>
        <v>389.75410000000011</v>
      </c>
      <c r="X33" s="10"/>
      <c r="Y33" s="10"/>
    </row>
    <row r="34" spans="1:25" x14ac:dyDescent="0.2">
      <c r="A34" s="6">
        <v>2005</v>
      </c>
      <c r="B34" s="15">
        <v>1119.5129999999999</v>
      </c>
      <c r="C34" s="15">
        <v>1282.009</v>
      </c>
      <c r="D34" s="13">
        <v>-162.49600000000001</v>
      </c>
      <c r="E34" s="13">
        <v>2737.056</v>
      </c>
      <c r="F34" s="23"/>
      <c r="G34" s="7">
        <v>0</v>
      </c>
      <c r="H34" s="7"/>
      <c r="I34" s="42">
        <v>9836.1975175808675</v>
      </c>
      <c r="J34" s="41"/>
      <c r="O34">
        <f>SUM(O29:O33)</f>
        <v>-797.4</v>
      </c>
      <c r="P34" s="32">
        <f>SUM(P29:P33)</f>
        <v>907.35500000000002</v>
      </c>
      <c r="T34">
        <f>SUM(T29:T33)</f>
        <v>-2504.3999999999996</v>
      </c>
      <c r="U34" s="32">
        <f>SUM(U29:U33)</f>
        <v>2681.8131000000003</v>
      </c>
      <c r="X34" s="10"/>
      <c r="Y34" s="10"/>
    </row>
    <row r="35" spans="1:25" x14ac:dyDescent="0.2">
      <c r="A35" s="6">
        <v>2006</v>
      </c>
      <c r="B35" s="15">
        <v>1292.28</v>
      </c>
      <c r="C35" s="15">
        <v>1387.6189999999999</v>
      </c>
      <c r="D35" s="13">
        <v>-95.338999999999999</v>
      </c>
      <c r="E35" s="13">
        <v>2887.3910000000001</v>
      </c>
      <c r="F35" s="23"/>
      <c r="G35" s="7">
        <v>0</v>
      </c>
      <c r="H35" s="7"/>
      <c r="I35" s="42">
        <v>10167.251513664869</v>
      </c>
      <c r="J35" s="41"/>
      <c r="K35" s="38">
        <f>D35+D34+D33+D32+D31</f>
        <v>-797.40200000000004</v>
      </c>
      <c r="L35" s="38">
        <f>E35-E30</f>
        <v>907.35500000000002</v>
      </c>
      <c r="X35" s="10"/>
      <c r="Y35" s="10"/>
    </row>
    <row r="36" spans="1:25" x14ac:dyDescent="0.2">
      <c r="A36" s="6">
        <v>2007</v>
      </c>
      <c r="B36" s="15">
        <v>1331.751</v>
      </c>
      <c r="C36" s="15">
        <v>1553.8579999999999</v>
      </c>
      <c r="D36" s="13">
        <v>-222.107</v>
      </c>
      <c r="E36" s="13">
        <v>3075.4929999999999</v>
      </c>
      <c r="F36" s="23"/>
      <c r="G36" s="7">
        <v>0</v>
      </c>
      <c r="H36" s="7"/>
      <c r="I36" s="42">
        <v>10618.341044089466</v>
      </c>
      <c r="J36" s="41"/>
      <c r="K36" s="37"/>
      <c r="L36" s="37"/>
      <c r="X36" s="10"/>
      <c r="Y36" s="10"/>
    </row>
    <row r="37" spans="1:25" x14ac:dyDescent="0.2">
      <c r="A37" s="6">
        <v>2008</v>
      </c>
      <c r="B37" s="15">
        <v>1435.721</v>
      </c>
      <c r="C37" s="15">
        <v>1622.354</v>
      </c>
      <c r="D37" s="13">
        <v>-186.63300000000001</v>
      </c>
      <c r="E37" s="13">
        <v>3218.7649999999999</v>
      </c>
      <c r="F37" s="23"/>
      <c r="G37" s="7">
        <v>0</v>
      </c>
      <c r="H37" s="7"/>
      <c r="I37" s="42">
        <v>10525.998216382235</v>
      </c>
      <c r="J37" s="41"/>
      <c r="X37" s="10"/>
      <c r="Y37" s="10"/>
    </row>
    <row r="38" spans="1:25" x14ac:dyDescent="0.2">
      <c r="A38" s="6">
        <v>2009</v>
      </c>
      <c r="B38" s="15">
        <v>1331.809031</v>
      </c>
      <c r="C38" s="15">
        <v>1735.124</v>
      </c>
      <c r="D38" s="13">
        <v>-403.31496900000002</v>
      </c>
      <c r="E38" s="13">
        <v>3928.35445918</v>
      </c>
      <c r="F38" s="23"/>
      <c r="G38" s="7">
        <v>0</v>
      </c>
      <c r="H38" s="7"/>
      <c r="I38" s="42">
        <v>9981.9601600973874</v>
      </c>
      <c r="J38" s="41"/>
      <c r="X38" s="10"/>
      <c r="Y38" s="10"/>
    </row>
    <row r="39" spans="1:25" x14ac:dyDescent="0.2">
      <c r="A39" s="6">
        <v>2010</v>
      </c>
      <c r="B39" s="15">
        <v>1252.202</v>
      </c>
      <c r="C39" s="15">
        <v>1628.9280000000001</v>
      </c>
      <c r="D39" s="13">
        <v>-376.726</v>
      </c>
      <c r="E39" s="13">
        <v>4300.3783000000003</v>
      </c>
      <c r="F39" s="23"/>
      <c r="G39" s="7">
        <v>0</v>
      </c>
      <c r="H39" s="7"/>
      <c r="I39" s="42">
        <v>10095.764790527714</v>
      </c>
      <c r="J39" s="41"/>
      <c r="S39" t="s">
        <v>20</v>
      </c>
      <c r="X39" s="10"/>
      <c r="Y39" s="10"/>
    </row>
    <row r="40" spans="1:25" x14ac:dyDescent="0.2">
      <c r="A40" s="6">
        <v>2011</v>
      </c>
      <c r="B40" s="15">
        <v>1571.125</v>
      </c>
      <c r="C40" s="15">
        <v>1890.6120000000001</v>
      </c>
      <c r="D40" s="13">
        <v>-319.48700000000002</v>
      </c>
      <c r="E40" s="13">
        <v>4368.47</v>
      </c>
      <c r="F40" s="23"/>
      <c r="G40" s="7">
        <v>0</v>
      </c>
      <c r="H40" s="7"/>
      <c r="I40" s="42">
        <v>10070.447238630339</v>
      </c>
      <c r="J40" s="41"/>
      <c r="K40" s="33">
        <f>D40+D39+D38+D37+D36</f>
        <v>-1508.267969</v>
      </c>
      <c r="L40" s="33">
        <f>E40-E35</f>
        <v>1481.0790000000002</v>
      </c>
      <c r="S40" t="s">
        <v>15</v>
      </c>
      <c r="T40" t="s">
        <v>12</v>
      </c>
      <c r="X40" s="10"/>
      <c r="Y40" s="10"/>
    </row>
    <row r="41" spans="1:25" x14ac:dyDescent="0.2">
      <c r="A41" s="6">
        <v>2012</v>
      </c>
      <c r="B41" s="15">
        <v>1394.8679999999999</v>
      </c>
      <c r="C41" s="15">
        <v>1952.18</v>
      </c>
      <c r="D41" s="13">
        <v>-557.31200000000001</v>
      </c>
      <c r="E41" s="46">
        <v>5006.9874</v>
      </c>
      <c r="F41" s="23"/>
      <c r="G41" s="7">
        <v>0</v>
      </c>
      <c r="H41" s="51">
        <v>10720.515609954715</v>
      </c>
      <c r="I41" s="42">
        <v>10720.445606697605</v>
      </c>
      <c r="J41" s="52">
        <f>E41/H41</f>
        <v>0.46704725613669906</v>
      </c>
      <c r="K41" s="37"/>
      <c r="L41" s="37"/>
      <c r="S41" s="25">
        <f>L20</f>
        <v>1066.0029999999999</v>
      </c>
      <c r="T41" s="28">
        <f>K20</f>
        <v>-829.37700000000007</v>
      </c>
      <c r="X41" s="10"/>
      <c r="Y41" s="10"/>
    </row>
    <row r="42" spans="1:25" ht="18" customHeight="1" x14ac:dyDescent="0.2">
      <c r="A42" s="6">
        <v>2013</v>
      </c>
      <c r="B42" s="15">
        <v>1351.31</v>
      </c>
      <c r="C42" s="15">
        <v>1836.596</v>
      </c>
      <c r="D42" s="13">
        <v>-485.286</v>
      </c>
      <c r="E42" s="46">
        <v>5590.4350000000004</v>
      </c>
      <c r="F42" s="23"/>
      <c r="G42" s="7">
        <v>0</v>
      </c>
      <c r="H42" s="51">
        <v>10494.615185540903</v>
      </c>
      <c r="I42" s="43">
        <v>10336.309171670866</v>
      </c>
      <c r="J42" s="52">
        <f t="shared" ref="J42:J49" si="0">E42/H42</f>
        <v>0.53269556826650466</v>
      </c>
      <c r="X42" s="10"/>
      <c r="Y42" s="10"/>
    </row>
    <row r="43" spans="1:25" ht="18" customHeight="1" x14ac:dyDescent="0.2">
      <c r="A43" s="6">
        <v>2014</v>
      </c>
      <c r="B43" s="16">
        <v>1475.212</v>
      </c>
      <c r="C43" s="16">
        <v>2006</v>
      </c>
      <c r="D43" s="46">
        <f t="shared" ref="D43:D49" si="1">B43-C43</f>
        <v>-530.78800000000001</v>
      </c>
      <c r="E43" s="46">
        <v>6284.7650000000003</v>
      </c>
      <c r="F43" s="23"/>
      <c r="G43" s="7">
        <v>0</v>
      </c>
      <c r="H43" s="51">
        <v>11142.946351692337</v>
      </c>
      <c r="I43" s="43">
        <v>10572.820749316743</v>
      </c>
      <c r="J43" s="52">
        <f t="shared" si="0"/>
        <v>0.56401285635244047</v>
      </c>
      <c r="N43" t="s">
        <v>16</v>
      </c>
      <c r="P43" t="s">
        <v>17</v>
      </c>
      <c r="S43" t="s">
        <v>18</v>
      </c>
      <c r="V43" t="s">
        <v>19</v>
      </c>
    </row>
    <row r="44" spans="1:25" ht="18" customHeight="1" x14ac:dyDescent="0.2">
      <c r="A44" s="6">
        <v>2015</v>
      </c>
      <c r="B44" s="45">
        <v>1932.24</v>
      </c>
      <c r="C44" s="45">
        <v>2184.232</v>
      </c>
      <c r="D44" s="46">
        <f t="shared" si="1"/>
        <v>-251.99199999999996</v>
      </c>
      <c r="E44" s="13">
        <v>6660.5290000000005</v>
      </c>
      <c r="F44" s="23"/>
      <c r="G44" s="13">
        <v>536.18799999999999</v>
      </c>
      <c r="H44" s="49">
        <v>11890.63257619833</v>
      </c>
      <c r="I44" s="43">
        <v>10740.9013271986</v>
      </c>
      <c r="J44" s="52">
        <f t="shared" si="0"/>
        <v>0.56014925676304961</v>
      </c>
      <c r="N44" t="s">
        <v>14</v>
      </c>
      <c r="O44" t="s">
        <v>13</v>
      </c>
      <c r="P44" t="s">
        <v>14</v>
      </c>
      <c r="Q44" t="s">
        <v>13</v>
      </c>
      <c r="S44" t="s">
        <v>15</v>
      </c>
      <c r="T44" t="s">
        <v>12</v>
      </c>
      <c r="V44" t="s">
        <v>15</v>
      </c>
      <c r="W44" t="s">
        <v>12</v>
      </c>
    </row>
    <row r="45" spans="1:25" ht="18" customHeight="1" x14ac:dyDescent="0.2">
      <c r="A45" s="6">
        <v>2016</v>
      </c>
      <c r="B45" s="45">
        <v>1885.6020000000001</v>
      </c>
      <c r="C45" s="45">
        <v>2352.6579999999999</v>
      </c>
      <c r="D45" s="46">
        <f t="shared" si="1"/>
        <v>-467.05599999999981</v>
      </c>
      <c r="E45" s="13">
        <v>7050.2831000000006</v>
      </c>
      <c r="F45" s="23"/>
      <c r="G45" s="13">
        <v>612.48</v>
      </c>
      <c r="H45" s="49">
        <v>11992.585733356274</v>
      </c>
      <c r="I45" s="43">
        <v>10750.693091105561</v>
      </c>
      <c r="J45" s="52">
        <f t="shared" si="0"/>
        <v>0.58788682080381438</v>
      </c>
      <c r="K45" s="38">
        <f>D45+D44+D43+D42+D41</f>
        <v>-2292.4339999999997</v>
      </c>
      <c r="L45" s="38">
        <f>E45-E40</f>
        <v>2681.8131000000003</v>
      </c>
      <c r="N45" s="32">
        <f>L40+L30+L46</f>
        <v>3120.9818999999998</v>
      </c>
      <c r="O45" s="32">
        <f>L45+L35+L20</f>
        <v>4655.1711000000005</v>
      </c>
      <c r="P45" s="32">
        <f>K46+K40+K30</f>
        <v>-2794.9899689999997</v>
      </c>
      <c r="Q45" s="32">
        <f>K45+K35+K20</f>
        <v>-3919.2129999999997</v>
      </c>
      <c r="S45" s="32">
        <f>L30+L40</f>
        <v>2286.8850000000002</v>
      </c>
      <c r="T45" s="32">
        <f>K30+K40</f>
        <v>-2172.4959690000001</v>
      </c>
      <c r="V45" s="32">
        <f>L45+L35</f>
        <v>3589.1681000000003</v>
      </c>
      <c r="W45" s="32">
        <f>K35+K45</f>
        <v>-3089.8359999999998</v>
      </c>
    </row>
    <row r="46" spans="1:25" ht="18" customHeight="1" x14ac:dyDescent="0.2">
      <c r="A46" s="4">
        <v>2017</v>
      </c>
      <c r="B46" s="45">
        <v>2087.2150000000001</v>
      </c>
      <c r="C46" s="45">
        <v>2709.7089999999998</v>
      </c>
      <c r="D46" s="46">
        <f t="shared" si="1"/>
        <v>-622.49399999999969</v>
      </c>
      <c r="E46" s="13">
        <v>7884.38</v>
      </c>
      <c r="F46" s="23"/>
      <c r="G46" s="47">
        <v>647.86099999999999</v>
      </c>
      <c r="H46" s="50">
        <v>12359.749424029007</v>
      </c>
      <c r="I46" s="43">
        <v>10925.386416842437</v>
      </c>
      <c r="J46" s="52">
        <f t="shared" si="0"/>
        <v>0.63790775439765068</v>
      </c>
      <c r="K46" s="39">
        <f>D46</f>
        <v>-622.49399999999969</v>
      </c>
      <c r="L46" s="33">
        <f>E46-E45</f>
        <v>834.09689999999955</v>
      </c>
    </row>
    <row r="47" spans="1:25" ht="18" customHeight="1" x14ac:dyDescent="0.2">
      <c r="A47" s="4">
        <v>2018</v>
      </c>
      <c r="B47" s="44">
        <v>2173.3434600000001</v>
      </c>
      <c r="C47" s="44">
        <v>2510.7085170887353</v>
      </c>
      <c r="D47" s="13">
        <f t="shared" si="1"/>
        <v>-337.36505708873528</v>
      </c>
      <c r="E47" s="11">
        <v>8251.268</v>
      </c>
      <c r="F47" s="23"/>
      <c r="G47" s="47">
        <v>747.66822000000002</v>
      </c>
      <c r="H47" s="50">
        <v>12837.849402044421</v>
      </c>
      <c r="I47" s="43">
        <v>11227.697197875646</v>
      </c>
      <c r="J47" s="52">
        <f t="shared" si="0"/>
        <v>0.64272977050860169</v>
      </c>
    </row>
    <row r="48" spans="1:25" ht="18" customHeight="1" x14ac:dyDescent="0.2">
      <c r="A48" s="4">
        <v>2019</v>
      </c>
      <c r="B48" s="44">
        <v>2514.7026399999995</v>
      </c>
      <c r="C48" s="44">
        <v>2754.9780329999999</v>
      </c>
      <c r="D48" s="13">
        <f t="shared" si="1"/>
        <v>-240.27539300000035</v>
      </c>
      <c r="E48" s="11">
        <v>8457.2610000000004</v>
      </c>
      <c r="F48" s="23"/>
      <c r="G48" s="47">
        <v>1026.573257</v>
      </c>
      <c r="H48" s="50">
        <v>13164.429142755202</v>
      </c>
      <c r="I48" s="43">
        <v>11306.568505171565</v>
      </c>
      <c r="J48" s="52">
        <f t="shared" si="0"/>
        <v>0.64243279433459499</v>
      </c>
    </row>
    <row r="49" spans="1:10" ht="18" customHeight="1" x14ac:dyDescent="0.2">
      <c r="A49" s="4">
        <v>2020</v>
      </c>
      <c r="B49" s="44">
        <v>1660.872916</v>
      </c>
      <c r="C49" s="44">
        <v>2984.957954</v>
      </c>
      <c r="D49" s="13">
        <f t="shared" si="1"/>
        <v>-1324.0850379999999</v>
      </c>
      <c r="E49" s="11">
        <v>9856.9169999999995</v>
      </c>
      <c r="F49" s="23"/>
      <c r="G49" s="47">
        <v>648.43418899999995</v>
      </c>
      <c r="H49" s="50">
        <v>9907.5030608045745</v>
      </c>
      <c r="I49" s="43">
        <v>9665.4830857197776</v>
      </c>
      <c r="J49" s="52">
        <f t="shared" si="0"/>
        <v>0.99489416652267304</v>
      </c>
    </row>
    <row r="50" spans="1:10" ht="18" customHeight="1" x14ac:dyDescent="0.2">
      <c r="A50" s="4"/>
      <c r="B50" s="45"/>
      <c r="C50" s="5"/>
      <c r="D50" s="5"/>
      <c r="E50" s="11"/>
      <c r="F50" s="19"/>
      <c r="G50" s="11"/>
      <c r="H50" s="11"/>
      <c r="I50" s="11" t="s">
        <v>24</v>
      </c>
      <c r="J50" s="11"/>
    </row>
    <row r="51" spans="1:10" ht="18" customHeight="1" x14ac:dyDescent="0.2">
      <c r="A51" s="4"/>
      <c r="B51" s="5"/>
      <c r="C51" s="5"/>
      <c r="D51" s="5"/>
      <c r="E51" s="11"/>
      <c r="F51" s="19"/>
      <c r="G51" s="11"/>
      <c r="H51" s="11"/>
      <c r="I51" s="11"/>
      <c r="J51" s="11"/>
    </row>
    <row r="52" spans="1:10" ht="18" customHeight="1" x14ac:dyDescent="0.2">
      <c r="A52" s="4"/>
      <c r="B52" s="5"/>
      <c r="C52" s="5"/>
      <c r="D52" s="5"/>
      <c r="E52" s="11"/>
      <c r="F52" s="19"/>
      <c r="G52" s="11"/>
      <c r="H52" s="11"/>
      <c r="I52" s="11"/>
      <c r="J52" s="11"/>
    </row>
    <row r="53" spans="1:10" ht="18" customHeight="1" x14ac:dyDescent="0.2">
      <c r="A53" s="4"/>
      <c r="B53" s="5"/>
      <c r="C53" s="5"/>
      <c r="D53" s="5"/>
      <c r="E53" s="11"/>
      <c r="F53" s="19"/>
      <c r="G53" s="11"/>
      <c r="H53" s="11"/>
      <c r="I53" s="13"/>
      <c r="J53" s="11"/>
    </row>
    <row r="54" spans="1:10" ht="18" customHeight="1" x14ac:dyDescent="0.2">
      <c r="A54" t="s">
        <v>2</v>
      </c>
      <c r="D54" s="5"/>
      <c r="E54" s="11"/>
      <c r="F54" s="19"/>
      <c r="G54" s="11"/>
      <c r="H54" s="11"/>
      <c r="I54" s="11"/>
      <c r="J54" s="11"/>
    </row>
    <row r="55" spans="1:10" ht="18" customHeight="1" x14ac:dyDescent="0.2">
      <c r="A55" t="s">
        <v>1</v>
      </c>
      <c r="D55" s="5"/>
      <c r="E55" s="11"/>
      <c r="F55" s="19"/>
      <c r="G55" s="11"/>
      <c r="H55" s="11"/>
      <c r="I55" s="11"/>
      <c r="J55" s="11"/>
    </row>
    <row r="56" spans="1:10" ht="18" customHeight="1" x14ac:dyDescent="0.2">
      <c r="A56" t="s">
        <v>8</v>
      </c>
      <c r="D56" s="5"/>
      <c r="E56" s="11"/>
      <c r="F56" s="19"/>
      <c r="G56" s="11"/>
      <c r="H56" s="11"/>
      <c r="I56" s="11"/>
      <c r="J56" s="11"/>
    </row>
    <row r="57" spans="1:10" x14ac:dyDescent="0.2">
      <c r="A57" t="s">
        <v>7</v>
      </c>
      <c r="D57" s="1"/>
      <c r="E57" s="11"/>
      <c r="F57" s="19"/>
      <c r="G57" s="11"/>
      <c r="H57" s="11"/>
      <c r="I57" s="11"/>
      <c r="J57" s="11"/>
    </row>
    <row r="58" spans="1:10" x14ac:dyDescent="0.2">
      <c r="D58" s="1"/>
      <c r="E58" s="11"/>
      <c r="F58" s="19"/>
      <c r="G58" s="11"/>
      <c r="H58" s="11"/>
      <c r="I58" s="11"/>
      <c r="J58" s="11"/>
    </row>
    <row r="59" spans="1:10" x14ac:dyDescent="0.2">
      <c r="A59" t="s">
        <v>10</v>
      </c>
      <c r="E59" s="11"/>
      <c r="F59" s="19"/>
      <c r="G59" s="11"/>
      <c r="H59" s="11"/>
      <c r="I59" s="11"/>
      <c r="J59" s="11"/>
    </row>
    <row r="60" spans="1:10" x14ac:dyDescent="0.2">
      <c r="A60" t="s">
        <v>27</v>
      </c>
      <c r="E60" s="11"/>
      <c r="F60" s="19"/>
      <c r="G60" s="11"/>
      <c r="H60" s="11"/>
      <c r="I60" s="11"/>
      <c r="J60" s="11"/>
    </row>
    <row r="61" spans="1:10" ht="18" customHeight="1" x14ac:dyDescent="0.2">
      <c r="A61" s="4"/>
      <c r="B61" s="5"/>
      <c r="C61" s="5"/>
      <c r="D61" s="5"/>
      <c r="E61" s="11"/>
      <c r="F61" s="19"/>
      <c r="G61" s="11"/>
      <c r="H61" s="11"/>
      <c r="I61" s="11"/>
      <c r="J61" s="11"/>
    </row>
    <row r="69" spans="1:10" x14ac:dyDescent="0.2">
      <c r="E69" s="11"/>
      <c r="F69" s="19"/>
      <c r="G69" s="11"/>
      <c r="H69" s="11"/>
      <c r="I69" s="11"/>
      <c r="J69" s="11"/>
    </row>
    <row r="70" spans="1:10" x14ac:dyDescent="0.2">
      <c r="E70" s="11"/>
      <c r="F70" s="19"/>
      <c r="G70" s="11"/>
      <c r="H70" s="11"/>
      <c r="I70" s="11"/>
      <c r="J70" s="11"/>
    </row>
    <row r="71" spans="1:10" x14ac:dyDescent="0.2">
      <c r="E71" s="11"/>
      <c r="F71" s="19"/>
      <c r="G71" s="11"/>
      <c r="H71" s="11"/>
      <c r="I71" s="11"/>
      <c r="J71" s="11"/>
    </row>
    <row r="72" spans="1:10" x14ac:dyDescent="0.2">
      <c r="E72" s="11"/>
      <c r="F72" s="19"/>
      <c r="G72" s="11"/>
      <c r="H72" s="11"/>
      <c r="I72" s="11"/>
      <c r="J72" s="11"/>
    </row>
    <row r="73" spans="1:10" x14ac:dyDescent="0.2">
      <c r="A73" s="8"/>
      <c r="B73" s="1"/>
      <c r="C73" s="9"/>
      <c r="D73" s="10"/>
      <c r="E73" s="11"/>
      <c r="F73" s="19"/>
      <c r="G73" s="11"/>
      <c r="H73" s="11"/>
      <c r="I73" s="11"/>
      <c r="J73" s="11"/>
    </row>
    <row r="74" spans="1:10" x14ac:dyDescent="0.2">
      <c r="A74" s="8"/>
      <c r="B74" s="1"/>
      <c r="C74" s="9"/>
      <c r="D74" s="10"/>
      <c r="E74" s="11"/>
      <c r="F74" s="19"/>
      <c r="G74" s="11"/>
      <c r="H74" s="11"/>
      <c r="I74" s="11"/>
      <c r="J74" s="11"/>
    </row>
    <row r="75" spans="1:10" x14ac:dyDescent="0.2">
      <c r="A75" s="8"/>
      <c r="B75" s="1"/>
      <c r="C75" s="9"/>
      <c r="D75" s="10"/>
      <c r="E75" s="11"/>
      <c r="F75" s="19"/>
      <c r="G75" s="11"/>
      <c r="H75" s="11"/>
      <c r="I75" s="11"/>
      <c r="J75" s="11"/>
    </row>
    <row r="76" spans="1:10" x14ac:dyDescent="0.2">
      <c r="A76" s="8"/>
      <c r="B76" s="1"/>
      <c r="C76" s="9"/>
      <c r="D76" s="10"/>
      <c r="E76" s="11"/>
      <c r="F76" s="19"/>
      <c r="G76" s="11"/>
      <c r="H76" s="11"/>
      <c r="I76" s="11"/>
      <c r="J76" s="11"/>
    </row>
    <row r="77" spans="1:10" x14ac:dyDescent="0.2">
      <c r="A77" s="8"/>
      <c r="B77" s="1"/>
      <c r="C77" s="9"/>
      <c r="D77" s="10"/>
      <c r="E77" s="11"/>
      <c r="F77" s="19"/>
      <c r="G77" s="11"/>
      <c r="H77" s="11"/>
      <c r="I77" s="11"/>
      <c r="J77" s="11"/>
    </row>
    <row r="78" spans="1:10" x14ac:dyDescent="0.2">
      <c r="A78" s="8"/>
      <c r="B78" s="1"/>
      <c r="C78" s="9"/>
      <c r="D78" s="10"/>
      <c r="E78" s="11"/>
      <c r="F78" s="19"/>
      <c r="G78" s="11"/>
      <c r="H78" s="11"/>
      <c r="I78" s="11"/>
      <c r="J78" s="11"/>
    </row>
    <row r="79" spans="1:10" x14ac:dyDescent="0.2">
      <c r="A79" s="8"/>
      <c r="B79" s="1"/>
      <c r="C79" s="9"/>
      <c r="D79" s="10"/>
      <c r="E79" s="11"/>
      <c r="F79" s="19"/>
      <c r="G79" s="11"/>
      <c r="H79" s="11"/>
      <c r="I79" s="11"/>
      <c r="J79" s="11"/>
    </row>
    <row r="80" spans="1:10" x14ac:dyDescent="0.2">
      <c r="A80" s="8"/>
      <c r="B80" s="1"/>
      <c r="C80" s="9"/>
      <c r="D80" s="10"/>
      <c r="E80" s="11"/>
      <c r="F80" s="19"/>
      <c r="G80" s="11"/>
      <c r="H80" s="11"/>
      <c r="I80" s="11"/>
      <c r="J80" s="11"/>
    </row>
    <row r="81" spans="1:10" x14ac:dyDescent="0.2">
      <c r="A81" s="8"/>
      <c r="B81" s="1"/>
      <c r="C81" s="9"/>
      <c r="D81" s="10"/>
      <c r="E81" s="11"/>
      <c r="F81" s="19"/>
      <c r="G81" s="11"/>
      <c r="H81" s="11"/>
      <c r="I81" s="11"/>
      <c r="J81" s="11"/>
    </row>
    <row r="82" spans="1:10" x14ac:dyDescent="0.2">
      <c r="A82" s="8"/>
      <c r="B82" s="1"/>
      <c r="C82" s="9"/>
      <c r="D82" s="10"/>
      <c r="E82" s="11"/>
      <c r="F82" s="19"/>
      <c r="G82" s="11"/>
      <c r="H82" s="11"/>
      <c r="I82" s="11"/>
      <c r="J82" s="11"/>
    </row>
    <row r="83" spans="1:10" x14ac:dyDescent="0.2">
      <c r="A83" s="8"/>
      <c r="B83" s="1"/>
      <c r="C83" s="9"/>
      <c r="D83" s="10"/>
      <c r="E83" s="11"/>
      <c r="F83" s="19"/>
      <c r="G83" s="11"/>
      <c r="H83" s="11"/>
      <c r="I83" s="11"/>
      <c r="J83" s="11"/>
    </row>
    <row r="84" spans="1:10" x14ac:dyDescent="0.2">
      <c r="A84" s="8"/>
      <c r="B84" s="1"/>
      <c r="C84" s="9"/>
      <c r="D84" s="10"/>
      <c r="E84" s="11"/>
      <c r="F84" s="19"/>
      <c r="G84" s="11"/>
      <c r="H84" s="11"/>
      <c r="I84" s="11"/>
      <c r="J84" s="11"/>
    </row>
    <row r="85" spans="1:10" x14ac:dyDescent="0.2">
      <c r="A85" s="6"/>
      <c r="B85" s="1"/>
      <c r="C85" s="9"/>
      <c r="D85" s="10"/>
      <c r="E85" s="11"/>
      <c r="F85" s="19"/>
      <c r="G85" s="11"/>
      <c r="H85" s="11"/>
      <c r="I85" s="11"/>
      <c r="J85" s="11"/>
    </row>
    <row r="86" spans="1:10" x14ac:dyDescent="0.2">
      <c r="A86" s="6"/>
      <c r="B86" s="1"/>
      <c r="C86" s="9"/>
      <c r="D86" s="10"/>
      <c r="E86" s="11"/>
      <c r="F86" s="19"/>
      <c r="G86" s="11"/>
      <c r="H86" s="11"/>
      <c r="I86" s="11"/>
      <c r="J86" s="11"/>
    </row>
    <row r="87" spans="1:10" x14ac:dyDescent="0.2">
      <c r="A87" s="6"/>
      <c r="B87" s="1"/>
      <c r="C87" s="9"/>
      <c r="D87" s="10"/>
      <c r="E87" s="11"/>
      <c r="F87" s="19"/>
      <c r="G87" s="11"/>
      <c r="H87" s="11"/>
      <c r="I87" s="11"/>
      <c r="J87" s="11"/>
    </row>
    <row r="88" spans="1:10" x14ac:dyDescent="0.2">
      <c r="A88" s="6"/>
      <c r="B88" s="1"/>
      <c r="C88" s="9"/>
      <c r="D88" s="10"/>
      <c r="E88" s="11"/>
      <c r="F88" s="19"/>
      <c r="G88" s="11"/>
      <c r="H88" s="11"/>
      <c r="I88" s="11"/>
      <c r="J88" s="11"/>
    </row>
    <row r="89" spans="1:10" x14ac:dyDescent="0.2">
      <c r="A89" s="6"/>
      <c r="B89" s="1"/>
      <c r="C89" s="9"/>
      <c r="D89" s="10"/>
      <c r="E89" s="11"/>
      <c r="F89" s="19"/>
      <c r="G89" s="11"/>
      <c r="H89" s="11"/>
      <c r="I89" s="11"/>
      <c r="J89" s="11"/>
    </row>
    <row r="90" spans="1:10" x14ac:dyDescent="0.2">
      <c r="A90" s="6"/>
      <c r="B90" s="1"/>
      <c r="C90" s="9"/>
      <c r="D90" s="10"/>
      <c r="E90" s="11"/>
      <c r="F90" s="19"/>
      <c r="G90" s="11"/>
      <c r="H90" s="11"/>
      <c r="I90" s="11"/>
      <c r="J90" s="11"/>
    </row>
    <row r="91" spans="1:10" x14ac:dyDescent="0.2">
      <c r="A91" s="6"/>
      <c r="B91" s="1"/>
      <c r="C91" s="9"/>
      <c r="D91" s="10"/>
      <c r="E91" s="11"/>
      <c r="F91" s="19"/>
      <c r="G91" s="11"/>
      <c r="H91" s="11"/>
      <c r="I91" s="11"/>
      <c r="J91" s="11"/>
    </row>
    <row r="92" spans="1:10" x14ac:dyDescent="0.2">
      <c r="A92" s="6"/>
      <c r="B92" s="1"/>
      <c r="C92" s="9"/>
      <c r="D92" s="10"/>
      <c r="E92" s="11"/>
      <c r="F92" s="19"/>
      <c r="G92" s="11"/>
      <c r="H92" s="11"/>
      <c r="I92" s="11"/>
      <c r="J92" s="11"/>
    </row>
    <row r="93" spans="1:10" x14ac:dyDescent="0.2">
      <c r="A93" s="6"/>
      <c r="B93" s="1"/>
      <c r="C93" s="9"/>
      <c r="D93" s="10"/>
      <c r="E93" s="11"/>
      <c r="F93" s="19"/>
      <c r="G93" s="11"/>
      <c r="H93" s="11"/>
      <c r="I93" s="11"/>
      <c r="J93" s="11"/>
    </row>
    <row r="94" spans="1:10" x14ac:dyDescent="0.2">
      <c r="A94" s="6"/>
      <c r="B94" s="1"/>
      <c r="C94" s="9"/>
      <c r="D94" s="10"/>
      <c r="E94" s="11"/>
      <c r="F94" s="19"/>
      <c r="G94" s="11"/>
      <c r="H94" s="11"/>
      <c r="I94" s="11"/>
      <c r="J94" s="11"/>
    </row>
    <row r="95" spans="1:10" x14ac:dyDescent="0.2">
      <c r="A95" s="6"/>
      <c r="B95" s="1"/>
      <c r="C95" s="9"/>
      <c r="D95" s="10"/>
      <c r="E95" s="11"/>
      <c r="F95" s="19"/>
      <c r="G95" s="11"/>
      <c r="H95" s="11"/>
      <c r="I95" s="11"/>
      <c r="J95" s="11"/>
    </row>
    <row r="96" spans="1:10" x14ac:dyDescent="0.2">
      <c r="A96" s="6"/>
      <c r="B96" s="1"/>
      <c r="C96" s="9"/>
      <c r="D96" s="10"/>
      <c r="E96" s="11"/>
      <c r="F96" s="19"/>
      <c r="G96" s="11"/>
      <c r="H96" s="11"/>
      <c r="I96" s="11"/>
      <c r="J96" s="11"/>
    </row>
    <row r="97" spans="1:10" x14ac:dyDescent="0.2">
      <c r="A97" s="6"/>
      <c r="B97" s="1"/>
      <c r="C97" s="9"/>
      <c r="D97" s="10"/>
      <c r="E97" s="11"/>
      <c r="F97" s="19"/>
      <c r="G97" s="11"/>
      <c r="H97" s="11"/>
      <c r="I97" s="11"/>
      <c r="J97" s="11"/>
    </row>
    <row r="98" spans="1:10" x14ac:dyDescent="0.2">
      <c r="A98" s="6"/>
      <c r="B98" s="1"/>
      <c r="C98" s="9"/>
      <c r="D98" s="10"/>
    </row>
  </sheetData>
  <sheetProtection algorithmName="SHA-512" hashValue="/FlWyqA9kXP0WemQhgPAqOv3o64cQGjS0y0qp5VNF2zu5vVmNfdFNV6vv/cqWAucT6wJXrSL8dohPOr9jPnHPw==" saltValue="eSmuiWz0Wqmp1ebM4HPUdQ==" spinCount="100000" sheet="1" objects="1" scenarios="1"/>
  <mergeCells count="1">
    <mergeCell ref="A1:E1"/>
  </mergeCells>
  <phoneticPr fontId="4" type="noConversion"/>
  <pageMargins left="0.7" right="0.7" top="0.75" bottom="0.75" header="0.3" footer="0.3"/>
  <pageSetup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1" sqref="G21"/>
    </sheetView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Central Bank of The Bahamas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LJJohnson</dc:creator>
  <cp:lastModifiedBy>Rick Lowe</cp:lastModifiedBy>
  <cp:lastPrinted>2021-06-19T11:57:04Z</cp:lastPrinted>
  <dcterms:created xsi:type="dcterms:W3CDTF">2009-03-13T14:32:12Z</dcterms:created>
  <dcterms:modified xsi:type="dcterms:W3CDTF">2021-06-19T12:04:27Z</dcterms:modified>
</cp:coreProperties>
</file>